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76dc47e27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원본" sheetId="1" r:id="R07f292cf3b5e4562"/>
    <x:sheet xmlns:r="http://schemas.openxmlformats.org/officeDocument/2006/relationships" name="집계" sheetId="2" r:id="Ra5305e4a306a4319"/>
    <x:sheet xmlns:r="http://schemas.openxmlformats.org/officeDocument/2006/relationships" name="경계" sheetId="3" r:id="Raf69204e8ff442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 hh:mm"/>
  </x:numFmts>
  <x:fonts count="4">
    <x:font>
      <x:sz val="11"/>
      <x:name val="Carlito"/>
    </x:font>
    <x:font>
      <x:sz val="11"/>
      <x:color rgb="FF243342"/>
      <x:name val="Helvetica Neue"/>
    </x:font>
    <x:font>
      <x:b/>
      <x:sz val="11"/>
      <x:color rgb="FFFFFFFF"/>
      <x:name val="Helvetica Neue"/>
    </x:font>
    <x:font>
      <x:sz val="10"/>
      <x:color rgb="FF526275"/>
      <x:name val="Helvetica Neue"/>
    </x:font>
  </x:fonts>
  <x:fills count="3">
    <x:fill>
      <x:patternFill patternType="none"/>
    </x:fill>
    <x:fill>
      <x:patternFill patternType="gray125"/>
    </x:fill>
    <x:fill>
      <x:patternFill patternType="solid">
        <x:fgColor rgb="FF263E52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f126691b8c474d" /><Relationship Type="http://schemas.openxmlformats.org/officeDocument/2006/relationships/theme" Target="/xl/theme/theme1.xml" Id="R2ff790cd1dff4450" /><Relationship Type="http://schemas.openxmlformats.org/officeDocument/2006/relationships/sharedStrings" Target="/xl/sharedStrings.xml" Id="R6bf2a0d0524349e9" /><Relationship Type="http://schemas.openxmlformats.org/officeDocument/2006/relationships/worksheet" Target="/xl/worksheets/sheet1.xml" Id="R07f292cf3b5e4562" /><Relationship Type="http://schemas.openxmlformats.org/officeDocument/2006/relationships/worksheet" Target="/xl/worksheets/sheet2.xml" Id="Ra5305e4a306a4319" /><Relationship Type="http://schemas.openxmlformats.org/officeDocument/2006/relationships/worksheet" Target="/xl/worksheets/sheet3.xml" Id="Raf69204e8ff4429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7" hidden="0" customWidth="1"/>
    <ns0:col min="2" max="2" width="20" hidden="0" customWidth="1"/>
    <ns0:col min="3" max="3" width="20" hidden="0" customWidth="1"/>
    <ns0:col min="4" max="4" width="20" hidden="0" customWidth="1"/>
    <ns0:col min="5" max="5" width="20" hidden="0" customWidth="1"/>
    <ns0:col min="6" max="6" width="20" hidden="0" customWidth="1"/>
  </ns0:cols>
  <ns0:sheetData>
    <ns0:row r="1" ht="42" customHeight="1">
      <ns0:c r="A1" s="6" t="str">
        <ns0:v>가상 일시</ns0:v>
      </ns0:c>
      <ns0:c r="B1" s="6" t="str">
        <ns0:v>부서</ns0:v>
      </ns0:c>
      <ns0:c r="C1" s="6" t="str">
        <ns0:v>가상 이름·표식</ns0:v>
      </ns0:c>
      <ns0:c r="D1" s="6" t="str">
        <ns0:v>상태</ns0:v>
      </ns0:c>
      <ns0:c r="E1" s="6" t="str">
        <ns0:v>가상 금액</ns0:v>
      </ns0:c>
      <ns0:c r="F1" s="6" t="str">
        <ns0:v>ID</ns0:v>
      </ns0:c>
    </ns0:row>
    <ns0:row r="2" ht="28" customHeight="1">
      <ns0:c r="A2" s="7" t="n">
        <ns0:v>46081</ns0:v>
      </ns0:c>
      <ns0:c r="B2" s="4" t="str">
        <ns0:v>영업</ns0:v>
      </ns0:c>
      <ns0:c r="C2" s="4" t="str">
        <ns0:v>김철수</ns0:v>
      </ns0:c>
      <ns0:c r="D2" s="4" t="str">
        <ns0:v>완료</ns0:v>
      </ns0:c>
      <ns0:c r="E2" s="4" t="n">
        <ns0:v>1200000</ns0:v>
      </ns0:c>
      <ns0:c r="F2" s="4" t="str">
        <ns0:v>P01</ns0:v>
      </ns0:c>
    </ns0:row>
    <ns0:row r="3" ht="28" customHeight="1">
      <ns0:c r="A3" s="7" t="n">
        <ns0:v>46082</ns0:v>
      </ns0:c>
      <ns0:c r="B3" s="4" t="str">
        <ns0:v>개발</ns0:v>
      </ns0:c>
      <ns0:c r="C3" s="4" t="str">
        <ns0:v>김영희</ns0:v>
      </ns0:c>
      <ns0:c r="D3" s="4" t="str">
        <ns0:v>진행</ns0:v>
      </ns0:c>
      <ns0:c r="E3" s="4" t="n">
        <ns0:v>950000</ns0:v>
      </ns0:c>
      <ns0:c r="F3" s="4" t="str">
        <ns0:v>P02</ns0:v>
      </ns0:c>
    </ns0:row>
    <ns0:row r="4" ht="28" customHeight="1">
      <ns0:c r="A4" s="7" t="n">
        <ns0:v>46096</ns0:v>
      </ns0:c>
      <ns0:c r="B4" s="4" t="str">
        <ns0:v>영업</ns0:v>
      </ns0:c>
      <ns0:c r="C4" s="4" t="str">
        <ns0:v>박김수</ns0:v>
      </ns0:c>
      <ns0:c r="D4" s="4" t="str">
        <ns0:v>완료</ns0:v>
      </ns0:c>
      <ns0:c r="E4" s="4" t="n">
        <ns0:v>1100000</ns0:v>
      </ns0:c>
      <ns0:c r="F4" s="4" t="str">
        <ns0:v>P03</ns0:v>
      </ns0:c>
    </ns0:row>
    <ns0:row r="5" ht="28" customHeight="1">
      <ns0:c r="A5" s="7" t="n">
        <ns0:v>46112.75</ns0:v>
      </ns0:c>
      <ns0:c r="B5" s="4" t="str">
        <ns0:v>기획</ns0:v>
      </ns0:c>
      <ns0:c r="C5" s="4" t="str">
        <ns0:v>이민호</ns0:v>
      </ns0:c>
      <ns0:c r="D5" s="4" t="str">
        <ns0:v>미완료</ns0:v>
      </ns0:c>
      <ns0:c r="E5" s="4" t="n">
        <ns0:v>600000</ns0:v>
      </ns0:c>
      <ns0:c r="F5" s="4" t="str">
        <ns0:v>P04</ns0:v>
      </ns0:c>
    </ns0:row>
    <ns0:row r="6" ht="28" customHeight="1">
      <ns0:c r="A6" s="7" t="n">
        <ns0:v>46113</ns0:v>
      </ns0:c>
      <ns0:c r="B6" s="4" t="str">
        <ns0:v>영업</ns0:v>
      </ns0:c>
      <ns0:c r="C6" s="4" t="str">
        <ns0:v>오지훈</ns0:v>
      </ns0:c>
      <ns0:c r="D6" s="4" t="str">
        <ns0:v>진행</ns0:v>
      </ns0:c>
      <ns0:c r="E6" s="4" t="n">
        <ns0:v>1000000</ns0:v>
      </ns0:c>
      <ns0:c r="F6" s="4" t="str">
        <ns0:v>P05</ns0:v>
      </ns0:c>
    </ns0:row>
    <ns0:row r="7" ht="28" customHeight="1">
      <ns0:c r="A7" s="7" t="n">
        <ns0:v>46101</ns0:v>
      </ns0:c>
      <ns0:c r="B7" s="4" t="str">
        <ns0:v>지원</ns0:v>
      </ns0:c>
      <ns0:c r="C7" s="4" t="str">
        <ns0:v>한서연</ns0:v>
      </ns0:c>
      <ns0:c r="D7" s="4" t="str">
        <ns0:v>완료</ns0:v>
      </ns0:c>
      <ns0:c r="E7" s="4" t="n">
        <ns0:v>500000</ns0:v>
      </ns0:c>
      <ns0:c r="F7" s="4" t="str">
        <ns0:v>P06</ns0:v>
      </ns0:c>
    </ns0:row>
    <ns0:row r="8" ht="28" customHeight="1">
      <ns0:c r="A8" s="7" t="n">
        <ns0:v>46114</ns0:v>
      </ns0:c>
      <ns0:c r="B8" s="4" t="str">
        <ns0:v>개발</ns0:v>
      </ns0:c>
      <ns0:c r="C8" s="4" t="str">
        <ns0:v>장도윤</ns0:v>
      </ns0:c>
      <ns0:c r="D8" s="4" t="str">
        <ns0:v>완료</ns0:v>
      </ns0:c>
      <ns0:c r="E8" s="4" t="n">
        <ns0:v>1500000</ns0:v>
      </ns0:c>
      <ns0:c r="F8" s="4" t="str">
        <ns0:v>P07</ns0:v>
      </ns0:c>
    </ns0:row>
    <ns0:row r="9" ht="28" customHeight="1">
      <ns0:c r="A9" s="7" t="n">
        <ns0:v>46091</ns0:v>
      </ns0:c>
      <ns0:c r="B9" s="4" t="str">
        <ns0:v>영업</ns0:v>
      </ns0:c>
      <ns0:c r="C9" s="4" t="str">
        <ns0:v>윤하늘</ns0:v>
      </ns0:c>
      <ns0:c r="D9" s="4" t="str">
        <ns0:v>보류</ns0:v>
      </ns0:c>
      <ns0:c r="E9" s="4" t="n">
        <ns0:v>300000</ns0:v>
      </ns0:c>
      <ns0:c r="F9" s="4" t="str">
        <ns0:v>P08</ns0:v>
      </ns0:c>
    </ns0:row>
    <ns0:row r="10" ht="28" customHeight="1">
      <ns0:c r="A10" s="7" t="n">
        <ns0:v>46127</ns0:v>
      </ns0:c>
      <ns0:c r="B10" s="4" t="str">
        <ns0:v>기획</ns0:v>
      </ns0:c>
      <ns0:c r="C10" s="4" t="str">
        <ns0:v>AB*CD</ns0:v>
      </ns0:c>
      <ns0:c r="D10" s="4" t="str">
        <ns0:v>완료</ns0:v>
      </ns0:c>
      <ns0:c r="E10" s="4" t="n">
        <ns0:v>0</ns0:v>
      </ns0:c>
      <ns0:c r="F10" s="4" t="str">
        <ns0:v>P09</ns0:v>
      </ns0:c>
    </ns0:row>
    <ns0:row r="11" ht="28" customHeight="1">
      <ns0:c r="A11" s="7" t="n">
        <ns0:v>46142</ns0:v>
      </ns0:c>
      <ns0:c r="B11" s="4" t="str">
        <ns0:v>지원</ns0:v>
      </ns0:c>
      <ns0:c r="C11" s="4" t="str">
        <ns0:v>AB?CD</ns0:v>
      </ns0:c>
      <ns0:c r="D11" s="4" t="str">
        <ns0:v>진행</ns0:v>
      </ns0:c>
      <ns0:c r="E11" s="4" t="n">
        <ns0:v>850000</ns0:v>
      </ns0:c>
      <ns0:c r="F11" s="4" t="str">
        <ns0:v>P10</ns0:v>
      </ns0:c>
    </ns0:row>
    <ns0:row r="12" ht="28" customHeight="1">
      <ns0:c r="A12" s="7" t="n">
        <ns0:v>46143</ns0:v>
      </ns0:c>
      <ns0:c r="B12" s="4" t="str">
        <ns0:v>개발</ns0:v>
      </ns0:c>
      <ns0:c r="C12" s="4" t="str">
        <ns0:v>ABCD</ns0:v>
      </ns0:c>
      <ns0:c r="D12" s="4" t="str">
        <ns0:v>완료</ns0:v>
      </ns0:c>
      <ns0:c r="E12" s="4" t="n">
        <ns0:v>200000</ns0:v>
      </ns0:c>
      <ns0:c r="F12" s="4" t="str">
        <ns0:v>P11</ns0:v>
      </ns0:c>
    </ns0:row>
    <ns0:row r="13" ht="28" customHeight="1">
      <ns0:c r="A13" s="7" t="n">
        <ns0:v>46073</ns0:v>
      </ns0:c>
      <ns0:c r="B13" s="4" t="str">
        <ns0:v>지원</ns0:v>
      </ns0:c>
      <ns0:c r="C13" s="4" t="str">
        <ns0:v>ABC</ns0:v>
      </ns0:c>
      <ns0:c r="D13" s="4" t="str">
        <ns0:v>완료</ns0:v>
      </ns0:c>
      <ns0:c r="E13" s="4" t="n">
        <ns0:v>450000</ns0:v>
      </ns0:c>
      <ns0:c r="F13" s="4" t="str">
        <ns0:v>P12</ns0:v>
      </ns0:c>
    </ns0:row>
    <ns0:row r="14" ht="28" customHeight="1">
      <ns0:c r="A14" s="4"/>
      <ns0:c r="B14" s="4"/>
      <ns0:c r="C14" s="4"/>
      <ns0:c r="D14" s="4"/>
      <ns0:c r="E14" s="4"/>
      <ns0:c r="F14" s="4"/>
    </ns0:row>
    <ns0:row r="15" ht="42" customHeight="1">
      <ns0:c r="A15" s="9" t="str">
        <ns0:v>설명용12건입니다. 실제 직원 수·거래 통계가 아닙니다. 원본 행을 삭제해 개수를 맞추지 않습니다.</ns0:v>
      </ns0:c>
      <ns0:c r="B15" s="9" t="str">
        <ns0:v>설명용12건입니다. 실제 직원 수·거래 통계가 아닙니다. 원본 행을 삭제해 개수를 맞추지 않습니다.</ns0:v>
      </ns0:c>
      <ns0:c r="C15" s="9" t="str">
        <ns0:v>설명용12건입니다. 실제 직원 수·거래 통계가 아닙니다. 원본 행을 삭제해 개수를 맞추지 않습니다.</ns0:v>
      </ns0:c>
      <ns0:c r="D15" s="9" t="str">
        <ns0:v>설명용12건입니다. 실제 직원 수·거래 통계가 아닙니다. 원본 행을 삭제해 개수를 맞추지 않습니다.</ns0:v>
      </ns0:c>
      <ns0:c r="E15" s="9" t="str">
        <ns0:v>설명용12건입니다. 실제 직원 수·거래 통계가 아닙니다. 원본 행을 삭제해 개수를 맞추지 않습니다.</ns0:v>
      </ns0:c>
      <ns0:c r="F15" s="9" t="str">
        <ns0:v>설명용12건입니다. 실제 직원 수·거래 통계가 아닙니다. 원본 행을 삭제해 개수를 맞추지 않습니다.</ns0:v>
      </ns0:c>
    </ns0:row>
    <ns0:row r="16" ht="28" customHeight="1">
      <ns0:c r="A16" s="4"/>
      <ns0:c r="B16" s="4"/>
      <ns0:c r="C16" s="4"/>
      <ns0:c r="D16" s="4"/>
      <ns0:c r="E16" s="4"/>
      <ns0:c r="F16" s="4"/>
    </ns0:row>
  </ns0:sheetData>
  <ns0:mergeCells>
    <ns0:mergeCell ref="A15:F15"/>
  </ns0:mergeCells>
  <ns0:pageMargins left="0.7" right="0.7" top="0.75" bottom="0.75" header="0.3" footer="0.3"/>
</ns0:worksheet>
</file>

<file path=xl/worksheets/sheet2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8" hidden="0" customWidth="1"/>
    <ns0:col min="2" max="2" width="20" hidden="0" customWidth="1"/>
    <ns0:col min="3" max="3" width="20" hidden="0" customWidth="1"/>
    <ns0:col min="4" max="4" width="20" hidden="0" customWidth="1"/>
    <ns0:col min="5" max="5" width="40" hidden="0" customWidth="1"/>
  </ns0:cols>
  <ns0:sheetData>
    <ns0:row r="1" ht="28" customHeight="1">
      <ns0:c r="A1" s="4"/>
      <ns0:c r="B1" s="4"/>
      <ns0:c r="C1" s="4"/>
      <ns0:c r="D1" s="4"/>
      <ns0:c r="E1" s="4"/>
    </ns0:row>
    <ns0:row r="2" ht="28" customHeight="1">
      <ns0:c r="A2" s="4"/>
      <ns0:c r="B2" s="4"/>
      <ns0:c r="C2" s="4"/>
      <ns0:c r="D2" s="4"/>
      <ns0:c r="E2" s="4"/>
    </ns0:row>
    <ns0:row r="3" ht="28" customHeight="1">
      <ns0:c r="A3" s="4"/>
      <ns0:c r="B3" s="4"/>
      <ns0:c r="C3" s="4"/>
      <ns0:c r="D3" s="4"/>
      <ns0:c r="E3" s="4"/>
    </ns0:row>
    <ns0:row r="4" ht="42" customHeight="1">
      <ns0:c r="A4" s="6" t="str">
        <ns0:v>질문</ns0:v>
      </ns0:c>
      <ns0:c r="B4" s="6" t="str">
        <ns0:v>계산</ns0:v>
      </ns0:c>
      <ns0:c r="C4" s="6" t="str">
        <ns0:v>고정 기대</ns0:v>
      </ns0:c>
      <ns0:c r="D4" s="6" t="str">
        <ns0:v>대조</ns0:v>
      </ns0:c>
      <ns0:c r="E4" s="6" t="str">
        <ns0:v>대상 ID</ns0:v>
      </ns0:c>
    </ns0:row>
    <ns0:row r="5" ht="28" customHeight="1">
      <ns0:c r="A5" s="4" t="str">
        <ns0:v>영업</ns0:v>
      </ns0:c>
      <ns0:c r="B5" s="4" t="n">
        <ns0:f>COUNTIF('원본'!$B$2:$B$13,"영업")</ns0:f>
        <ns0:v>4</ns0:v>
      </ns0:c>
      <ns0:c r="C5" s="4" t="n">
        <ns0:v>4</ns0:v>
      </ns0:c>
      <ns0:c r="D5" s="4" t="str">
        <ns0:f>IF(B5=C5,"일치","차이")</ns0:f>
        <ns0:v>일치</ns0:v>
      </ns0:c>
      <ns0:c r="E5" s="4" t="str">
        <ns0:v>P01 P03 P05 P08</ns0:v>
      </ns0:c>
    </ns0:row>
    <ns0:row r="6" ht="28" customHeight="1">
      <ns0:c r="A6" s="4" t="str">
        <ns0:v>정확한 완료</ns0:v>
      </ns0:c>
      <ns0:c r="B6" s="4" t="n">
        <ns0:f>COUNTIF('원본'!$D$2:$D$13,"완료")</ns0:f>
        <ns0:v>7</ns0:v>
      </ns0:c>
      <ns0:c r="C6" s="4" t="n">
        <ns0:v>7</ns0:v>
      </ns0:c>
      <ns0:c r="D6" s="4" t="str">
        <ns0:f>IF(B6=C6,"일치","차이")</ns0:f>
        <ns0:v>일치</ns0:v>
      </ns0:c>
      <ns0:c r="E6" s="4" t="str">
        <ns0:v>P01 P03 P06 P07 P09 P11 P12</ns0:v>
      </ns0:c>
    </ns0:row>
    <ns0:row r="7" ht="28" customHeight="1">
      <ns0:c r="A7" s="4" t="str">
        <ns0:v>김 포함</ns0:v>
      </ns0:c>
      <ns0:c r="B7" s="4" t="n">
        <ns0:f>COUNTIF('원본'!$C$2:$C$13,"*김*")</ns0:f>
        <ns0:v>3</ns0:v>
      </ns0:c>
      <ns0:c r="C7" s="4" t="n">
        <ns0:v>3</ns0:v>
      </ns0:c>
      <ns0:c r="D7" s="4" t="str">
        <ns0:f>IF(B7=C7,"일치","차이")</ns0:f>
        <ns0:v>일치</ns0:v>
      </ns0:c>
      <ns0:c r="E7" s="4" t="str">
        <ns0:v>P01 P02 P03</ns0:v>
      </ns0:c>
    </ns0:row>
    <ns0:row r="8" ht="28" customHeight="1">
      <ns0:c r="A8" s="4" t="str">
        <ns0:v>김으로 시작</ns0:v>
      </ns0:c>
      <ns0:c r="B8" s="4" t="n">
        <ns0:f>COUNTIF('원본'!$C$2:$C$13,"김*")</ns0:f>
        <ns0:v>2</ns0:v>
      </ns0:c>
      <ns0:c r="C8" s="4" t="n">
        <ns0:v>2</ns0:v>
      </ns0:c>
      <ns0:c r="D8" s="4" t="str">
        <ns0:f>IF(B8=C8,"일치","차이")</ns0:f>
        <ns0:v>일치</ns0:v>
      </ns0:c>
      <ns0:c r="E8" s="4" t="str">
        <ns0:v>P01 P02</ns0:v>
      </ns0:c>
    </ns0:row>
    <ns0:row r="9" ht="28" customHeight="1">
      <ns0:c r="A9" s="4" t="str">
        <ns0:v>3글자</ns0:v>
      </ns0:c>
      <ns0:c r="B9" s="4" t="n">
        <ns0:f>COUNTIF('원본'!$C$2:$C$13,"???")</ns0:f>
        <ns0:v>9</ns0:v>
      </ns0:c>
      <ns0:c r="C9" s="4" t="n">
        <ns0:v>9</ns0:v>
      </ns0:c>
      <ns0:c r="D9" s="4" t="str">
        <ns0:f>IF(B9=C9,"일치","차이")</ns0:f>
        <ns0:v>일치</ns0:v>
      </ns0:c>
      <ns0:c r="E9" s="4" t="str">
        <ns0:v>P01~P08 P12</ns0:v>
      </ns0:c>
    </ns0:row>
    <ns0:row r="10" ht="28" customHeight="1">
      <ns0:c r="A10" s="4" t="str">
        <ns0:v>100만 이상</ns0:v>
      </ns0:c>
      <ns0:c r="B10" s="4" t="n">
        <ns0:f>COUNTIF('원본'!$E$2:$E$13,"&gt;=1000000")</ns0:f>
        <ns0:v>4</ns0:v>
      </ns0:c>
      <ns0:c r="C10" s="4" t="n">
        <ns0:v>4</ns0:v>
      </ns0:c>
      <ns0:c r="D10" s="4" t="str">
        <ns0:f>IF(B10=C10,"일치","차이")</ns0:f>
        <ns0:v>일치</ns0:v>
      </ns0:c>
      <ns0:c r="E10" s="4" t="str">
        <ns0:v>P01 P03 P05 P07</ns0:v>
      </ns0:c>
    </ns0:row>
    <ns0:row r="11" ht="28" customHeight="1">
      <ns0:c r="A11" s="4" t="str">
        <ns0:v>50만 이하</ns0:v>
      </ns0:c>
      <ns0:c r="B11" s="4" t="n">
        <ns0:f>COUNTIF('원본'!$E$2:$E$13,"&lt;=500000")</ns0:f>
        <ns0:v>5</ns0:v>
      </ns0:c>
      <ns0:c r="C11" s="4" t="n">
        <ns0:v>5</ns0:v>
      </ns0:c>
      <ns0:c r="D11" s="4" t="str">
        <ns0:f>IF(B11=C11,"일치","차이")</ns0:f>
        <ns0:v>일치</ns0:v>
      </ns0:c>
      <ns0:c r="E11" s="4" t="str">
        <ns0:v>P06 P08 P09 P11 P12</ns0:v>
      </ns0:c>
    </ns0:row>
    <ns0:row r="12" ht="28" customHeight="1">
      <ns0:c r="A12" s="4" t="str">
        <ns0:v>50만 이상 100만 미만</ns0:v>
      </ns0:c>
      <ns0:c r="B12" s="4" t="n">
        <ns0:f>COUNTIFS('원본'!$E$2:$E$13,"&gt;=500000",'원본'!$E$2:$E$13,"&lt;1000000")</ns0:f>
        <ns0:v>4</ns0:v>
      </ns0:c>
      <ns0:c r="C12" s="4" t="n">
        <ns0:v>4</ns0:v>
      </ns0:c>
      <ns0:c r="D12" s="4" t="str">
        <ns0:f>IF(B12=C12,"일치","차이")</ns0:f>
        <ns0:v>일치</ns0:v>
      </ns0:c>
      <ns0:c r="E12" s="4" t="str">
        <ns0:v>P02 P04 P06 P10</ns0:v>
      </ns0:c>
    </ns0:row>
    <ns0:row r="13" ht="28" customHeight="1">
      <ns0:c r="A13" s="4" t="str">
        <ns0:v>3월 전체</ns0:v>
      </ns0:c>
      <ns0:c r="B13" s="4" t="n">
        <ns0:f>COUNTIFS('원본'!$A$2:$A$13,"&gt;="&amp;DATE(2026,3,1),'원본'!$A$2:$A$13,"&lt;"&amp;DATE(2026,4,1))</ns0:f>
        <ns0:v>5</ns0:v>
      </ns0:c>
      <ns0:c r="C13" s="4" t="n">
        <ns0:v>5</ns0:v>
      </ns0:c>
      <ns0:c r="D13" s="4" t="str">
        <ns0:f>IF(B13=C13,"일치","차이")</ns0:f>
        <ns0:v>일치</ns0:v>
      </ns0:c>
      <ns0:c r="E13" s="4" t="str">
        <ns0:v>P02 P03 P04 P06 P08</ns0:v>
      </ns0:c>
    </ns0:row>
    <ns0:row r="14" ht="28" customHeight="1">
      <ns0:c r="A14" s="4" t="str">
        <ns0:v>3월 차감식</ns0:v>
      </ns0:c>
      <ns0:c r="B14" s="4" t="n">
        <ns0:f>COUNTIF('원본'!$A$2:$A$13,"&gt;="&amp;DATE(2026,3,1))-COUNTIF('원본'!$A$2:$A$13,"&gt;="&amp;DATE(2026,4,1))</ns0:f>
        <ns0:v>5</ns0:v>
      </ns0:c>
      <ns0:c r="C14" s="4" t="n">
        <ns0:v>5</ns0:v>
      </ns0:c>
      <ns0:c r="D14" s="4" t="str">
        <ns0:f>IF(B14=C14,"일치","차이")</ns0:f>
        <ns0:v>일치</ns0:v>
      </ns0:c>
      <ns0:c r="E14" s="4" t="str">
        <ns0:v>동일한3월 전체</ns0:v>
      </ns0:c>
    </ns0:row>
    <ns0:row r="15" ht="28" customHeight="1">
      <ns0:c r="A15" s="4" t="str">
        <ns0:v>3월 완료</ns0:v>
      </ns0:c>
      <ns0:c r="B15" s="4" t="n">
        <ns0:f>COUNTIFS('원본'!$A$2:$A$13,"&gt;="&amp;DATE(2026,3,1),'원본'!$A$2:$A$13,"&lt;"&amp;DATE(2026,4,1),'원본'!$D$2:$D$13,"완료")</ns0:f>
        <ns0:v>2</ns0:v>
      </ns0:c>
      <ns0:c r="C15" s="4" t="n">
        <ns0:v>2</ns0:v>
      </ns0:c>
      <ns0:c r="D15" s="4" t="str">
        <ns0:f>IF(B15=C15,"일치","차이")</ns0:f>
        <ns0:v>일치</ns0:v>
      </ns0:c>
      <ns0:c r="E15" s="4" t="str">
        <ns0:v>P03 P06</ns0:v>
      </ns0:c>
    </ns0:row>
    <ns0:row r="16" ht="28" customHeight="1">
      <ns0:c r="A16" s="4" t="str">
        <ns0:v>영업 AND 완료</ns0:v>
      </ns0:c>
      <ns0:c r="B16" s="4" t="n">
        <ns0:f>COUNTIFS('원본'!$B$2:$B$13,"영업",'원본'!$D$2:$D$13,"완료")</ns0:f>
        <ns0:v>2</ns0:v>
      </ns0:c>
      <ns0:c r="C16" s="4" t="n">
        <ns0:v>2</ns0:v>
      </ns0:c>
      <ns0:c r="D16" s="4" t="str">
        <ns0:f>IF(B16=C16,"일치","차이")</ns0:f>
        <ns0:v>일치</ns0:v>
      </ns0:c>
      <ns0:c r="E16" s="4" t="str">
        <ns0:v>P01 P03</ns0:v>
      </ns0:c>
    </ns0:row>
    <ns0:row r="17" ht="28" customHeight="1">
      <ns0:c r="A17" s="4" t="str">
        <ns0:v>3월 영업</ns0:v>
      </ns0:c>
      <ns0:c r="B17" s="4" t="n">
        <ns0:f>COUNTIFS('원본'!$A$2:$A$13,"&gt;="&amp;DATE(2026,3,1),'원본'!$A$2:$A$13,"&lt;"&amp;DATE(2026,4,1),'원본'!$B$2:$B$13,"영업")</ns0:f>
        <ns0:v>2</ns0:v>
      </ns0:c>
      <ns0:c r="C17" s="4" t="n">
        <ns0:v>2</ns0:v>
      </ns0:c>
      <ns0:c r="D17" s="4" t="str">
        <ns0:f>IF(B17=C17,"일치","차이")</ns0:f>
        <ns0:v>일치</ns0:v>
      </ns0:c>
      <ns0:c r="E17" s="4" t="str">
        <ns0:v>P03 P08</ns0:v>
      </ns0:c>
    </ns0:row>
    <ns0:row r="18" ht="28" customHeight="1">
      <ns0:c r="A18" s="4" t="str">
        <ns0:v>별표 완료</ns0:v>
      </ns0:c>
      <ns0:c r="B18" s="4" t="n">
        <ns0:f>COUNTIF('원본'!$D$2:$D$13,"*완료")</ns0:f>
        <ns0:v>8</ns0:v>
      </ns0:c>
      <ns0:c r="C18" s="4" t="n">
        <ns0:v>8</ns0:v>
      </ns0:c>
      <ns0:c r="D18" s="4" t="str">
        <ns0:f>IF(B18=C18,"일치","차이")</ns0:f>
        <ns0:v>일치</ns0:v>
      </ns0:c>
      <ns0:c r="E18" s="4" t="str">
        <ns0:v>정확한완료7건+P04</ns0:v>
      </ns0:c>
    </ns0:row>
    <ns0:row r="19" ht="28" customHeight="1">
      <ns0:c r="A19" s="4" t="str">
        <ns0:v>첫4행 100만이상</ns0:v>
      </ns0:c>
      <ns0:c r="B19" s="4" t="n">
        <ns0:f>COUNTIF('원본'!$E$2:$E$5,"&gt;=1000000")</ns0:f>
        <ns0:v>2</ns0:v>
      </ns0:c>
      <ns0:c r="C19" s="4" t="n">
        <ns0:v>2</ns0:v>
      </ns0:c>
      <ns0:c r="D19" s="4" t="str">
        <ns0:f>IF(B19=C19,"일치","차이")</ns0:f>
        <ns0:v>일치</ns0:v>
      </ns0:c>
      <ns0:c r="E19" s="4" t="str">
        <ns0:v>P01 P03</ns0:v>
      </ns0:c>
    </ns0:row>
    <ns0:row r="20" ht="28" customHeight="1">
      <ns0:c r="A20" s="4" t="str">
        <ns0:v>숫자 일시 개수</ns0:v>
      </ns0:c>
      <ns0:c r="B20" s="4" t="n">
        <ns0:f>COUNT('원본'!$A$2:$A$13)</ns0:f>
        <ns0:v>12</ns0:v>
      </ns0:c>
      <ns0:c r="C20" s="4" t="n">
        <ns0:v>12</ns0:v>
      </ns0:c>
      <ns0:c r="D20" s="4" t="str">
        <ns0:f>IF(B20=C20,"일치","차이")</ns0:f>
        <ns0:v>일치</ns0:v>
      </ns0:c>
      <ns0:c r="E20" s="4" t="str">
        <ns0:v>P01~P12</ns0:v>
      </ns0:c>
    </ns0:row>
    <ns0:row r="21" ht="28" customHeight="1">
      <ns0:c r="A21" s="4"/>
      <ns0:c r="B21" s="4"/>
      <ns0:c r="C21" s="4"/>
      <ns0:c r="D21" s="4"/>
      <ns0:c r="E21" s="4"/>
    </ns0:row>
    <ns0:row r="22" ht="28" customHeight="1">
      <ns0:c r="A22" s="4"/>
      <ns0:c r="B22" s="4"/>
      <ns0:c r="C22" s="4"/>
      <ns0:c r="D22" s="4"/>
      <ns0:c r="E22" s="4"/>
    </ns0:row>
    <ns0:row r="23" ht="28" customHeight="1">
      <ns0:c r="A23" s="4" t="str">
        <ns0:v>영업</ns0:v>
      </ns0:c>
      <ns0:c r="B23" s="4" t="n">
        <ns0:f>B5</ns0:f>
        <ns0:v>4</ns0:v>
      </ns0:c>
      <ns0:c r="C23" s="4"/>
      <ns0:c r="D23" s="4"/>
      <ns0:c r="E23" s="4"/>
    </ns0:row>
    <ns0:row r="24" ht="28" customHeight="1">
      <ns0:c r="A24" s="4" t="str">
        <ns0:v>완료</ns0:v>
      </ns0:c>
      <ns0:c r="B24" s="4" t="n">
        <ns0:f>B6</ns0:f>
        <ns0:v>7</ns0:v>
      </ns0:c>
      <ns0:c r="C24" s="4"/>
      <ns0:c r="D24" s="4"/>
      <ns0:c r="E24" s="4"/>
    </ns0:row>
    <ns0:row r="25" ht="28" customHeight="1">
      <ns0:c r="A25" s="4" t="str">
        <ns0:v>교집합</ns0:v>
      </ns0:c>
      <ns0:c r="B25" s="4" t="n">
        <ns0:f>B16</ns0:f>
        <ns0:v>2</ns0:v>
      </ns0:c>
      <ns0:c r="C25" s="4"/>
      <ns0:c r="D25" s="4"/>
      <ns0:c r="E25" s="4"/>
    </ns0:row>
    <ns0:row r="26" ht="28" customHeight="1">
      <ns0:c r="A26" s="4" t="str">
        <ns0:v>중복 포함 합</ns0:v>
      </ns0:c>
      <ns0:c r="B26" s="4" t="n">
        <ns0:f>B23+B24</ns0:f>
        <ns0:v>11</ns0:v>
      </ns0:c>
      <ns0:c r="C26" s="4"/>
      <ns0:c r="D26" s="4"/>
      <ns0:c r="E26" s="4"/>
    </ns0:row>
    <ns0:row r="27" ht="28" customHeight="1">
      <ns0:c r="A27" s="4" t="str">
        <ns0:v>두 조건 OR</ns0:v>
      </ns0:c>
      <ns0:c r="B27" s="4" t="n">
        <ns0:f>B26-B25</ns0:f>
        <ns0:v>9</ns0:v>
      </ns0:c>
      <ns0:c r="C27" s="4"/>
      <ns0:c r="D27" s="4"/>
      <ns0:c r="E27" s="4"/>
    </ns0:row>
    <ns0:row r="28" ht="28" customHeight="1">
      <ns0:c r="A28" s="4"/>
      <ns0:c r="B28" s="4"/>
      <ns0:c r="C28" s="4"/>
      <ns0:c r="D28" s="4"/>
      <ns0:c r="E28" s="4"/>
    </ns0:row>
    <ns0:row r="29" ht="42" customHeight="1">
      <ns0:c r="A29" s="9" t="str">
        <ns0:v>원본12행 모두 숫자 일시일 때3월 건수를 읽습니다. 문자 날짜를 날짜 서식만으로 바꾸지 않습니다.</ns0:v>
      </ns0:c>
      <ns0:c r="B29" s="9" t="str">
        <ns0:v>원본12행 모두 숫자 일시일 때3월 건수를 읽습니다. 문자 날짜를 날짜 서식만으로 바꾸지 않습니다.</ns0:v>
      </ns0:c>
      <ns0:c r="C29" s="9" t="str">
        <ns0:v>원본12행 모두 숫자 일시일 때3월 건수를 읽습니다. 문자 날짜를 날짜 서식만으로 바꾸지 않습니다.</ns0:v>
      </ns0:c>
      <ns0:c r="D29" s="9" t="str">
        <ns0:v>원본12행 모두 숫자 일시일 때3월 건수를 읽습니다. 문자 날짜를 날짜 서식만으로 바꾸지 않습니다.</ns0:v>
      </ns0:c>
      <ns0:c r="E29" s="9" t="str">
        <ns0:v>원본12행 모두 숫자 일시일 때3월 건수를 읽습니다. 문자 날짜를 날짜 서식만으로 바꾸지 않습니다.</ns0:v>
      </ns0:c>
    </ns0:row>
    <ns0:row r="30" ht="28" customHeight="1">
      <ns0:c r="A30" s="4"/>
      <ns0:c r="B30" s="4"/>
      <ns0:c r="C30" s="4"/>
      <ns0:c r="D30" s="4"/>
      <ns0:c r="E30" s="4"/>
    </ns0:row>
  </ns0:sheetData>
  <ns0:mergeCells>
    <ns0:mergeCell ref="A29:E29"/>
  </ns0:mergeCells>
  <ns0:pageMargins left="0.7" right="0.7" top="0.75" bottom="0.75" header="0.3" footer="0.3"/>
</ns0:worksheet>
</file>

<file path=xl/worksheets/sheet3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8" hidden="0" customWidth="1"/>
    <ns0:col min="2" max="2" width="20" hidden="0" customWidth="1"/>
    <ns0:col min="3" max="3" width="20" hidden="0" customWidth="1"/>
    <ns0:col min="4" max="4" width="20" hidden="0" customWidth="1"/>
    <ns0:col min="5" max="5" width="20" hidden="0" customWidth="1"/>
    <ns0:col min="6" max="6" width="20" hidden="0" customWidth="1"/>
  </ns0:cols>
  <ns0:sheetData>
    <ns0:row r="1" ht="42" customHeight="1">
      <ns0:c r="A1" s="6" t="str">
        <ns0:v>조건</ns0:v>
      </ns0:c>
      <ns0:c r="B1" s="6" t="str">
        <ns0:v>계산</ns0:v>
      </ns0:c>
      <ns0:c r="C1" s="6" t="str">
        <ns0:v>기대</ns0:v>
      </ns0:c>
      <ns0:c r="D1" s="6" t="str">
        <ns0:v>대조</ns0:v>
      </ns0:c>
      <ns0:c r="E1" s="6"/>
      <ns0:c r="F1" s="6"/>
    </ns0:row>
    <ns0:row r="2" ht="28" customHeight="1">
      <ns0:c r="A2" s="4" t="str">
        <ns0:v>AB?CD</ns0:v>
      </ns0:c>
      <ns0:c r="B2" s="4" t="n">
        <ns0:f>COUNTIF('원본'!$C$2:$C$13,A2)</ns0:f>
        <ns0:v>2</ns0:v>
      </ns0:c>
      <ns0:c r="C2" s="4" t="n">
        <ns0:v>2</ns0:v>
      </ns0:c>
      <ns0:c r="D2" s="4" t="b">
        <ns0:f>B2=C2</ns0:f>
        <ns0:v>1</ns0:v>
      </ns0:c>
      <ns0:c r="E2" s="4"/>
      <ns0:c r="F2" s="4"/>
    </ns0:row>
    <ns0:row r="3" ht="28" customHeight="1">
      <ns0:c r="A3" s="4" t="str">
        <ns0:v>AB*CD</ns0:v>
      </ns0:c>
      <ns0:c r="B3" s="4" t="n">
        <ns0:f>COUNTIF('원본'!$C$2:$C$13,A3)</ns0:f>
        <ns0:v>3</ns0:v>
      </ns0:c>
      <ns0:c r="C3" s="4" t="n">
        <ns0:v>3</ns0:v>
      </ns0:c>
      <ns0:c r="D3" s="4" t="b">
        <ns0:f>B3=C3</ns0:f>
        <ns0:v>1</ns0:v>
      </ns0:c>
      <ns0:c r="E3" s="4"/>
      <ns0:c r="F3" s="4"/>
    </ns0:row>
    <ns0:row r="4" ht="28" customHeight="1">
      <ns0:c r="A4" s="4" t="str">
        <ns0:v>*~**</ns0:v>
      </ns0:c>
      <ns0:c r="B4" s="4" t="n">
        <ns0:f>COUNTIF('원본'!$C$2:$C$13,A4)</ns0:f>
        <ns0:v>1</ns0:v>
      </ns0:c>
      <ns0:c r="C4" s="4" t="n">
        <ns0:v>1</ns0:v>
      </ns0:c>
      <ns0:c r="D4" s="4" t="b">
        <ns0:f>B4=C4</ns0:f>
        <ns0:v>1</ns0:v>
      </ns0:c>
      <ns0:c r="E4" s="4"/>
      <ns0:c r="F4" s="4"/>
    </ns0:row>
    <ns0:row r="5" ht="28" customHeight="1">
      <ns0:c r="A5" s="4" t="str">
        <ns0:v>*~?*</ns0:v>
      </ns0:c>
      <ns0:c r="B5" s="4" t="n">
        <ns0:f>COUNTIF('원본'!$C$2:$C$13,A5)</ns0:f>
        <ns0:v>1</ns0:v>
      </ns0:c>
      <ns0:c r="C5" s="4" t="n">
        <ns0:v>1</ns0:v>
      </ns0:c>
      <ns0:c r="D5" s="4" t="b">
        <ns0:f>B5=C5</ns0:f>
        <ns0:v>1</ns0:v>
      </ns0:c>
      <ns0:c r="E5" s="4"/>
      <ns0:c r="F5" s="4"/>
    </ns0:row>
    <ns0:row r="6" ht="28" customHeight="1">
      <ns0:c r="A6" s="4"/>
      <ns0:c r="B6" s="4"/>
      <ns0:c r="C6" s="4"/>
      <ns0:c r="D6" s="4"/>
      <ns0:c r="E6" s="4"/>
      <ns0:c r="F6" s="4"/>
    </ns0:row>
    <ns0:row r="7" ht="28" customHeight="1">
      <ns0:c r="A7" s="4"/>
      <ns0:c r="B7" s="4"/>
      <ns0:c r="C7" s="4"/>
      <ns0:c r="D7" s="4"/>
      <ns0:c r="E7" s="4"/>
      <ns0:c r="F7" s="4"/>
    </ns0:row>
    <ns0:row r="8" ht="28" customHeight="1">
      <ns0:c r="A8" s="4" t="str">
        <ns0:v>가상 일시</ns0:v>
      </ns0:c>
      <ns0:c r="B8" s="4" t="str">
        <ns0:v>숫자 여부</ns0:v>
      </ns0:c>
      <ns0:c r="C8" s="4" t="str">
        <ns0:v>3월 판정</ns0:v>
      </ns0:c>
      <ns0:c r="D8" s="4" t="str">
        <ns0:v>고정 기대</ns0:v>
      </ns0:c>
      <ns0:c r="E8" s="4"/>
      <ns0:c r="F8" s="4"/>
    </ns0:row>
    <ns0:row r="9" ht="28" customHeight="1">
      <ns0:c r="A9" s="7" t="n">
        <ns0:v>46081.99998842592</ns0:v>
      </ns0:c>
      <ns0:c r="B9" s="4" t="b">
        <ns0:f>ISNUMBER(A9)</ns0:f>
        <ns0:v>1</ns0:v>
      </ns0:c>
      <ns0:c r="C9" s="4" t="n">
        <ns0:f>IF(B9,IF(AND(A9&gt;=DATE(2026,3,1),A9&lt;DATE(2026,4,1)),1,0),"변환 필요")</ns0:f>
        <ns0:v>0</ns0:v>
      </ns0:c>
      <ns0:c r="D9" s="4" t="n">
        <ns0:v>0</ns0:v>
      </ns0:c>
      <ns0:c r="E9" s="4"/>
      <ns0:c r="F9" s="4"/>
    </ns0:row>
    <ns0:row r="10" ht="28" customHeight="1">
      <ns0:c r="A10" s="7" t="n">
        <ns0:v>46082</ns0:v>
      </ns0:c>
      <ns0:c r="B10" s="4" t="b">
        <ns0:f>ISNUMBER(A10)</ns0:f>
        <ns0:v>1</ns0:v>
      </ns0:c>
      <ns0:c r="C10" s="4" t="n">
        <ns0:f>IF(B10,IF(AND(A10&gt;=DATE(2026,3,1),A10&lt;DATE(2026,4,1)),1,0),"변환 필요")</ns0:f>
        <ns0:v>1</ns0:v>
      </ns0:c>
      <ns0:c r="D10" s="4" t="n">
        <ns0:v>1</ns0:v>
      </ns0:c>
      <ns0:c r="E10" s="4"/>
      <ns0:c r="F10" s="4"/>
    </ns0:row>
    <ns0:row r="11" ht="28" customHeight="1">
      <ns0:c r="A11" s="7" t="n">
        <ns0:v>46112.75</ns0:v>
      </ns0:c>
      <ns0:c r="B11" s="4" t="b">
        <ns0:f>ISNUMBER(A11)</ns0:f>
        <ns0:v>1</ns0:v>
      </ns0:c>
      <ns0:c r="C11" s="4" t="n">
        <ns0:f>IF(B11,IF(AND(A11&gt;=DATE(2026,3,1),A11&lt;DATE(2026,4,1)),1,0),"변환 필요")</ns0:f>
        <ns0:v>1</ns0:v>
      </ns0:c>
      <ns0:c r="D11" s="4" t="n">
        <ns0:v>1</ns0:v>
      </ns0:c>
      <ns0:c r="E11" s="4"/>
      <ns0:c r="F11" s="4"/>
    </ns0:row>
    <ns0:row r="12" ht="28" customHeight="1">
      <ns0:c r="A12" s="7" t="n">
        <ns0:v>46113</ns0:v>
      </ns0:c>
      <ns0:c r="B12" s="4" t="b">
        <ns0:f>ISNUMBER(A12)</ns0:f>
        <ns0:v>1</ns0:v>
      </ns0:c>
      <ns0:c r="C12" s="4" t="n">
        <ns0:f>IF(B12,IF(AND(A12&gt;=DATE(2026,3,1),A12&lt;DATE(2026,4,1)),1,0),"변환 필요")</ns0:f>
        <ns0:v>0</ns0:v>
      </ns0:c>
      <ns0:c r="D12" s="4" t="n">
        <ns0:v>0</ns0:v>
      </ns0:c>
      <ns0:c r="E12" s="4"/>
      <ns0:c r="F12" s="4"/>
    </ns0:row>
    <ns0:row r="13" ht="28" customHeight="1">
      <ns0:c r="A13" s="7" t="str">
        <ns0:v>2026-03-15</ns0:v>
      </ns0:c>
      <ns0:c r="B13" s="4" t="b">
        <ns0:f>ISNUMBER(A13)</ns0:f>
        <ns0:v>0</ns0:v>
      </ns0:c>
      <ns0:c r="C13" s="4" t="str">
        <ns0:f>IF(B13,IF(AND(A13&gt;=DATE(2026,3,1),A13&lt;DATE(2026,4,1)),1,0),"변환 필요")</ns0:f>
        <ns0:v>변환 필요</ns0:v>
      </ns0:c>
      <ns0:c r="D13" s="4" t="str">
        <ns0:v>변환 필요</ns0:v>
      </ns0:c>
      <ns0:c r="E13" s="4"/>
      <ns0:c r="F13" s="4"/>
    </ns0:row>
    <ns0:row r="14" ht="28" customHeight="1">
      <ns0:c r="A14" s="4"/>
      <ns0:c r="B14" s="4"/>
      <ns0:c r="C14" s="4"/>
      <ns0:c r="D14" s="4"/>
      <ns0:c r="E14" s="4"/>
      <ns0:c r="F14" s="4"/>
    </ns0:row>
    <ns0:row r="15" ht="28" customHeight="1">
      <ns0:c r="A15" s="4"/>
      <ns0:c r="B15" s="4"/>
      <ns0:c r="C15" s="4"/>
      <ns0:c r="D15" s="4"/>
      <ns0:c r="E15" s="4"/>
      <ns0:c r="F15" s="4"/>
    </ns0:row>
    <ns0:row r="16" ht="28" customHeight="1">
      <ns0:c r="A16" s="4" t="str">
        <ns0:v>가상 문자열</ns0:v>
      </ns0:c>
      <ns0:c r="B16" s="4" t="str">
        <ns0:v>조건</ns0:v>
      </ns0:c>
      <ns0:c r="C16" s="4" t="str">
        <ns0:v>COUNTIF</ns0:v>
      </ns0:c>
      <ns0:c r="D16" s="4" t="str">
        <ns0:v>기대</ns0:v>
      </ns0:c>
      <ns0:c r="E16" s="4"/>
      <ns0:c r="F16" s="4"/>
    </ns0:row>
    <ns0:row r="17" ht="28" customHeight="1">
      <ns0:c r="A17" s="4" t="str">
        <ns0:v>영업</ns0:v>
      </ns0:c>
      <ns0:c r="B17" s="4" t="str">
        <ns0:v>영업</ns0:v>
      </ns0:c>
      <ns0:c r="C17" s="4" t="n">
        <ns0:f>COUNTIF(A17,B17)</ns0:f>
        <ns0:v>1</ns0:v>
      </ns0:c>
      <ns0:c r="D17" s="4" t="n">
        <ns0:v>1</ns0:v>
      </ns0:c>
      <ns0:c r="E17" s="4"/>
      <ns0:c r="F17" s="4"/>
    </ns0:row>
    <ns0:row r="18" ht="28" customHeight="1">
      <ns0:c r="A18" s="4" t="str">
        <ns0:v>영업 </ns0:v>
      </ns0:c>
      <ns0:c r="B18" s="4" t="str">
        <ns0:v>영업</ns0:v>
      </ns0:c>
      <ns0:c r="C18" s="4" t="n">
        <ns0:f>COUNTIF(A18,B18)</ns0:f>
        <ns0:v>0</ns0:v>
      </ns0:c>
      <ns0:c r="D18" s="4" t="n">
        <ns0:v>0</ns0:v>
      </ns0:c>
      <ns0:c r="E18" s="4"/>
      <ns0:c r="F18" s="4"/>
    </ns0:row>
    <ns0:row r="19" ht="28" customHeight="1">
      <ns0:c r="A19" s="4" t="str">
        <ns0:v>Alpha</ns0:v>
      </ns0:c>
      <ns0:c r="B19" s="4" t="str">
        <ns0:v>alpha</ns0:v>
      </ns0:c>
      <ns0:c r="C19" s="4" t="n">
        <ns0:f>COUNTIF(A19,B19)</ns0:f>
        <ns0:v>1</ns0:v>
      </ns0:c>
      <ns0:c r="D19" s="4" t="n">
        <ns0:v>1</ns0:v>
      </ns0:c>
      <ns0:c r="E19" s="4"/>
      <ns0:c r="F19" s="4"/>
    </ns0:row>
    <ns0:row r="20" ht="28" customHeight="1">
      <ns0:c r="A20" s="4" t="str">
        <ns0:v>ALPHA</ns0:v>
      </ns0:c>
      <ns0:c r="B20" s="4" t="str">
        <ns0:v>alpha</ns0:v>
      </ns0:c>
      <ns0:c r="C20" s="4" t="n">
        <ns0:f>COUNTIF(A20,B20)</ns0:f>
        <ns0:v>1</ns0:v>
      </ns0:c>
      <ns0:c r="D20" s="4" t="n">
        <ns0:v>1</ns0:v>
      </ns0:c>
      <ns0:c r="E20" s="4"/>
      <ns0:c r="F20" s="4"/>
    </ns0:row>
    <ns0:row r="21" ht="28" customHeight="1">
      <ns0:c r="A21" s="4"/>
      <ns0:c r="B21" s="4"/>
      <ns0:c r="C21" s="4"/>
      <ns0:c r="D21" s="4"/>
      <ns0:c r="E21" s="4"/>
      <ns0:c r="F21" s="4"/>
    </ns0:row>
    <ns0:row r="22" ht="28" customHeight="1">
      <ns0:c r="A22" s="4"/>
      <ns0:c r="B22" s="4"/>
      <ns0:c r="C22" s="4"/>
      <ns0:c r="D22" s="4"/>
      <ns0:c r="E22" s="4"/>
      <ns0:c r="F22" s="4"/>
    </ns0:row>
    <ns0:row r="23" ht="42" customHeight="1">
      <ns0:c r="A23" s="9" t="str">
        <ns0:v>와일드카드·실제기호·끝공백·대소문자를 서로 다른 조건으로 대조합니다.</ns0:v>
      </ns0:c>
      <ns0:c r="B23" s="9" t="str">
        <ns0:v>와일드카드·실제기호·끝공백·대소문자를 서로 다른 조건으로 대조합니다.</ns0:v>
      </ns0:c>
      <ns0:c r="C23" s="9" t="str">
        <ns0:v>와일드카드·실제기호·끝공백·대소문자를 서로 다른 조건으로 대조합니다.</ns0:v>
      </ns0:c>
      <ns0:c r="D23" s="9" t="str">
        <ns0:v>와일드카드·실제기호·끝공백·대소문자를 서로 다른 조건으로 대조합니다.</ns0:v>
      </ns0:c>
      <ns0:c r="E23" s="9" t="str">
        <ns0:v>와일드카드·실제기호·끝공백·대소문자를 서로 다른 조건으로 대조합니다.</ns0:v>
      </ns0:c>
      <ns0:c r="F23" s="9" t="str">
        <ns0:v>와일드카드·실제기호·끝공백·대소문자를 서로 다른 조건으로 대조합니다.</ns0:v>
      </ns0:c>
    </ns0:row>
    <ns0:row r="24" ht="42" customHeight="1">
      <ns0:c r="A24" s="9" t="str">
        <ns0:v>https://support.microsoft.com/en-us/excel/get-started/use-the-countif-function-in-microsoft-excel</ns0:v>
      </ns0:c>
      <ns0:c r="B24" s="9" t="str">
        <ns0:v>https://support.microsoft.com/en-us/excel/get-started/use-the-countif-function-in-microsoft-excel</ns0:v>
      </ns0:c>
      <ns0:c r="C24" s="9" t="str">
        <ns0:v>https://support.microsoft.com/en-us/excel/get-started/use-the-countif-function-in-microsoft-excel</ns0:v>
      </ns0:c>
      <ns0:c r="D24" s="9" t="str">
        <ns0:v>https://support.microsoft.com/en-us/excel/get-started/use-the-countif-function-in-microsoft-excel</ns0:v>
      </ns0:c>
      <ns0:c r="E24" s="9" t="str">
        <ns0:v>https://support.microsoft.com/en-us/excel/get-started/use-the-countif-function-in-microsoft-excel</ns0:v>
      </ns0:c>
      <ns0:c r="F24" s="9" t="str">
        <ns0:v>https://support.microsoft.com/en-us/excel/get-started/use-the-countif-function-in-microsoft-excel</ns0:v>
      </ns0:c>
    </ns0:row>
    <ns0:row r="25" ht="28" customHeight="1">
      <ns0:c r="A25" s="4"/>
      <ns0:c r="B25" s="4"/>
      <ns0:c r="C25" s="4"/>
      <ns0:c r="D25" s="4"/>
      <ns0:c r="E25" s="4"/>
      <ns0:c r="F25" s="4"/>
    </ns0:row>
  </ns0:sheetData>
  <ns0:mergeCells>
    <ns0:mergeCell ref="A23:F23"/>
    <ns0:mergeCell ref="A24:F24"/>
  </ns0:mergeCells>
  <ns0:pageMargins left="0.7" right="0.7" top="0.75" bottom="0.75" header="0.3" footer="0.3"/>
</ns0:worksheet>
</file>